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01" windowWidth="12120" windowHeight="8445" activeTab="0"/>
  </bookViews>
  <sheets>
    <sheet name="Income Stmt" sheetId="1" r:id="rId1"/>
    <sheet name="Balance Sheet" sheetId="2" r:id="rId2"/>
    <sheet name="Cash flow Stmt" sheetId="3" r:id="rId3"/>
    <sheet name="Equity" sheetId="4" r:id="rId4"/>
  </sheets>
  <externalReferences>
    <externalReference r:id="rId7"/>
  </externalReferences>
  <definedNames>
    <definedName name="_xlnm.Print_Area" localSheetId="2">'Cash flow Stmt'!$A$1:$L$85</definedName>
  </definedNames>
  <calcPr fullCalcOnLoad="1"/>
</workbook>
</file>

<file path=xl/sharedStrings.xml><?xml version="1.0" encoding="utf-8"?>
<sst xmlns="http://schemas.openxmlformats.org/spreadsheetml/2006/main" count="159" uniqueCount="127">
  <si>
    <t>AMWAY (MALAYSIA) HOLDINGS BERHAD</t>
  </si>
  <si>
    <t>(Company no. : 340354 U)</t>
  </si>
  <si>
    <t>CONDENSED CONSOLIDATED CASH FLOW STATEMENTS</t>
  </si>
  <si>
    <t>For the 10 months period ended 30 June 2006</t>
  </si>
  <si>
    <t>30 June 2006</t>
  </si>
  <si>
    <t>31 December 2004</t>
  </si>
  <si>
    <t>RM'000</t>
  </si>
  <si>
    <t>Cash flows from operating activities</t>
  </si>
  <si>
    <t>Profit before taxation</t>
  </si>
  <si>
    <t>Adjustments for:</t>
  </si>
  <si>
    <t>Amortisation of premium on investment</t>
  </si>
  <si>
    <t>Amortisation of goodwill</t>
  </si>
  <si>
    <t>Depreciation</t>
  </si>
  <si>
    <t>Gain on sale of property, plant and equipment</t>
  </si>
  <si>
    <t>Interest income</t>
  </si>
  <si>
    <t>Impairment loss on property, plant and equipment</t>
  </si>
  <si>
    <t>Property, plant and equipment written off</t>
  </si>
  <si>
    <t>Unrealised loss on foreign exchange</t>
  </si>
  <si>
    <t>Operating profit before working capital changes</t>
  </si>
  <si>
    <t>(Increase)/Decrease in working capital:</t>
  </si>
  <si>
    <t>Inventories</t>
  </si>
  <si>
    <t>Trade and other receivables</t>
  </si>
  <si>
    <t>Trade and other payables</t>
  </si>
  <si>
    <t>Cash generated from operations</t>
  </si>
  <si>
    <t>Income tax paid</t>
  </si>
  <si>
    <t>Income tax refunded</t>
  </si>
  <si>
    <t>Net cash generated from operating activities</t>
  </si>
  <si>
    <t>Cash flows from investing activities</t>
  </si>
  <si>
    <t>Proceeds from disposal of property, plant and equipment</t>
  </si>
  <si>
    <t>Purchase of property, plant and equipment</t>
  </si>
  <si>
    <t>Proceeds from redemption of investment</t>
  </si>
  <si>
    <t>Interest received</t>
  </si>
  <si>
    <t>Net cash generated from investing activities</t>
  </si>
  <si>
    <t>Cash flows from financing activities</t>
  </si>
  <si>
    <t>Dividend paid to shareholders of the Company</t>
  </si>
  <si>
    <t>Payments made on behalf by/(of) related companies</t>
  </si>
  <si>
    <t xml:space="preserve">(Repayment of)/payments made on behalf by </t>
  </si>
  <si>
    <t>penultimate holding company</t>
  </si>
  <si>
    <t>Net cash used from financing activities</t>
  </si>
  <si>
    <t>Net increase in cash and cash equivalents</t>
  </si>
  <si>
    <t>Cash and cash equivalents at beginning of period</t>
  </si>
  <si>
    <t>Balance brought forward</t>
  </si>
  <si>
    <t>Reversal of previous year's unrealised gain on</t>
  </si>
  <si>
    <t>foreign exchange</t>
  </si>
  <si>
    <t xml:space="preserve">Foreign exchange differences on opening </t>
  </si>
  <si>
    <t>cash and cash equivalent</t>
  </si>
  <si>
    <t>Cash and cash equivalents at end of period</t>
  </si>
  <si>
    <t>Cash and cash equivalents comprise:</t>
  </si>
  <si>
    <t>Fixed deposits</t>
  </si>
  <si>
    <t>Cash and bank balances</t>
  </si>
  <si>
    <t>CONDENSED CONSOLIDATED STATEMENTS OF CHANGES IN EQUITY</t>
  </si>
  <si>
    <t>&lt; - - - - - Non-distributable - - - - -&gt;</t>
  </si>
  <si>
    <t>Share</t>
  </si>
  <si>
    <t>Capital</t>
  </si>
  <si>
    <t>Exchange</t>
  </si>
  <si>
    <t>Unappropriated</t>
  </si>
  <si>
    <t>Total</t>
  </si>
  <si>
    <t>Premium</t>
  </si>
  <si>
    <t>Redemption</t>
  </si>
  <si>
    <t>Difference</t>
  </si>
  <si>
    <t>Profits</t>
  </si>
  <si>
    <t>Reserve</t>
  </si>
  <si>
    <t>Account</t>
  </si>
  <si>
    <t>At 1 September 2005</t>
  </si>
  <si>
    <t>Exchange differences on</t>
  </si>
  <si>
    <t xml:space="preserve">translation of the </t>
  </si>
  <si>
    <t>financial statements of</t>
  </si>
  <si>
    <t>the overseas subsidiary</t>
  </si>
  <si>
    <t xml:space="preserve">Net losses not recognised </t>
  </si>
  <si>
    <t xml:space="preserve">  in the income statements</t>
  </si>
  <si>
    <t>Net profit for the period</t>
  </si>
  <si>
    <t>Dividends</t>
  </si>
  <si>
    <t>At 30 June 2006</t>
  </si>
  <si>
    <t>CONDENSED CONSOLIDATED INCOME STATEMENTS</t>
  </si>
  <si>
    <t>For quarter ended 30 June 2006</t>
  </si>
  <si>
    <t>Individual Quarter</t>
  </si>
  <si>
    <t>Cumulative Quarter</t>
  </si>
  <si>
    <t>Current</t>
  </si>
  <si>
    <t>year</t>
  </si>
  <si>
    <t>quarter</t>
  </si>
  <si>
    <t>to date</t>
  </si>
  <si>
    <t>1 Apr - 30 Jun</t>
  </si>
  <si>
    <t>1 Sep 2005 - 30 Jun</t>
  </si>
  <si>
    <t>2006</t>
  </si>
  <si>
    <t>Revenue - Sales of goods</t>
  </si>
  <si>
    <t>Cost of goods sold</t>
  </si>
  <si>
    <t>Gross profit</t>
  </si>
  <si>
    <t>Distribution costs</t>
  </si>
  <si>
    <t>Selling and administration expenses</t>
  </si>
  <si>
    <t>Other operating income</t>
  </si>
  <si>
    <t>Other operating expenses</t>
  </si>
  <si>
    <t>Operating profit</t>
  </si>
  <si>
    <t>Tax expense</t>
  </si>
  <si>
    <t>-</t>
  </si>
  <si>
    <t>Current year</t>
  </si>
  <si>
    <t>Deferred taxation</t>
  </si>
  <si>
    <t>Earnings per ordinary share (sen)</t>
  </si>
  <si>
    <t>CONDENSED CONSOLIDATED BALANCE SHEETS</t>
  </si>
  <si>
    <t>as at 30 June 2006</t>
  </si>
  <si>
    <t>As at end of</t>
  </si>
  <si>
    <t>current period</t>
  </si>
  <si>
    <t>preceding financial</t>
  </si>
  <si>
    <t>year end</t>
  </si>
  <si>
    <t>31 August 2005</t>
  </si>
  <si>
    <t>(Unaudited)</t>
  </si>
  <si>
    <t>(Audited)</t>
  </si>
  <si>
    <t>Property, plant and equipment</t>
  </si>
  <si>
    <t>Goodwill arising on consolidation</t>
  </si>
  <si>
    <t>Deferred tax assets</t>
  </si>
  <si>
    <t>Prepaid Lease Payment</t>
  </si>
  <si>
    <t>Current assets</t>
  </si>
  <si>
    <t>Amount due from holding company</t>
  </si>
  <si>
    <t>Amount due from related companies</t>
  </si>
  <si>
    <t>Investments</t>
  </si>
  <si>
    <t>Cash and cash equivalents</t>
  </si>
  <si>
    <t>Current liabilities</t>
  </si>
  <si>
    <t>Amount due to related companies</t>
  </si>
  <si>
    <t>Taxation</t>
  </si>
  <si>
    <t>Dividend payable</t>
  </si>
  <si>
    <t>Net current assets</t>
  </si>
  <si>
    <t>Financed by:</t>
  </si>
  <si>
    <t>Capital and reserves</t>
  </si>
  <si>
    <t>Share capital</t>
  </si>
  <si>
    <t>Reserves</t>
  </si>
  <si>
    <t>Shareholders' funds</t>
  </si>
  <si>
    <t>Net Assets per share (RM)</t>
  </si>
  <si>
    <t>For the 10 months ended</t>
  </si>
</sst>
</file>

<file path=xl/styles.xml><?xml version="1.0" encoding="utf-8"?>
<styleSheet xmlns="http://schemas.openxmlformats.org/spreadsheetml/2006/main">
  <numFmts count="9">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_(* #,##0_);_(* \(#,##0\);_(* &quot;-&quot;??_);_(@_)"/>
  </numFmts>
  <fonts count="6">
    <font>
      <sz val="10"/>
      <name val="Arial"/>
      <family val="0"/>
    </font>
    <font>
      <b/>
      <sz val="10"/>
      <name val="Arial"/>
      <family val="2"/>
    </font>
    <font>
      <b/>
      <i/>
      <sz val="9"/>
      <name val="Arial"/>
      <family val="2"/>
    </font>
    <font>
      <b/>
      <i/>
      <sz val="10"/>
      <name val="Arial"/>
      <family val="2"/>
    </font>
    <font>
      <sz val="8"/>
      <name val="Arial"/>
      <family val="0"/>
    </font>
    <font>
      <i/>
      <sz val="10"/>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164" fontId="0" fillId="0" borderId="0" xfId="0" applyNumberFormat="1" applyAlignment="1">
      <alignment/>
    </xf>
    <xf numFmtId="43" fontId="0" fillId="0" borderId="0" xfId="0" applyNumberFormat="1" applyAlignment="1">
      <alignment/>
    </xf>
    <xf numFmtId="0" fontId="1" fillId="0" borderId="0" xfId="0" applyFont="1" applyAlignment="1">
      <alignment/>
    </xf>
    <xf numFmtId="164" fontId="0" fillId="0" borderId="0" xfId="15" applyNumberFormat="1" applyAlignment="1">
      <alignment/>
    </xf>
    <xf numFmtId="164" fontId="2" fillId="0" borderId="0" xfId="15" applyNumberFormat="1" applyFont="1" applyAlignment="1">
      <alignment horizontal="center"/>
    </xf>
    <xf numFmtId="0" fontId="1" fillId="0" borderId="0" xfId="0" applyFont="1" applyAlignment="1">
      <alignment horizontal="center"/>
    </xf>
    <xf numFmtId="164" fontId="2" fillId="0" borderId="0" xfId="15" applyNumberFormat="1" applyFont="1" applyAlignment="1" quotePrefix="1">
      <alignment horizontal="center"/>
    </xf>
    <xf numFmtId="164" fontId="3" fillId="0" borderId="0" xfId="15" applyNumberFormat="1" applyFont="1" applyAlignment="1">
      <alignment horizontal="center"/>
    </xf>
    <xf numFmtId="164" fontId="1" fillId="0" borderId="0" xfId="15" applyNumberFormat="1" applyFont="1" applyAlignment="1">
      <alignment horizontal="center"/>
    </xf>
    <xf numFmtId="0" fontId="0" fillId="0" borderId="0" xfId="0" applyFont="1" applyAlignment="1">
      <alignment/>
    </xf>
    <xf numFmtId="164" fontId="1" fillId="0" borderId="1" xfId="15" applyNumberFormat="1" applyFont="1" applyBorder="1" applyAlignment="1">
      <alignment/>
    </xf>
    <xf numFmtId="43" fontId="0" fillId="0" borderId="0" xfId="15" applyNumberFormat="1" applyAlignment="1">
      <alignment/>
    </xf>
    <xf numFmtId="164" fontId="0" fillId="0" borderId="2" xfId="15" applyNumberFormat="1" applyBorder="1" applyAlignment="1">
      <alignment/>
    </xf>
    <xf numFmtId="164" fontId="0" fillId="0" borderId="3" xfId="15" applyNumberFormat="1" applyBorder="1" applyAlignment="1">
      <alignment/>
    </xf>
    <xf numFmtId="164" fontId="0" fillId="0" borderId="4" xfId="15"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164" fontId="0" fillId="0" borderId="1" xfId="15" applyNumberFormat="1" applyBorder="1" applyAlignment="1">
      <alignment/>
    </xf>
    <xf numFmtId="164" fontId="0" fillId="0" borderId="0" xfId="15" applyNumberFormat="1" applyFont="1" applyAlignment="1" quotePrefix="1">
      <alignment horizontal="center"/>
    </xf>
    <xf numFmtId="164" fontId="0" fillId="0" borderId="0" xfId="15" applyNumberFormat="1" applyAlignment="1">
      <alignment horizontal="center"/>
    </xf>
    <xf numFmtId="164" fontId="0" fillId="0" borderId="0" xfId="15" applyNumberFormat="1" applyFont="1" applyAlignment="1">
      <alignment horizontal="center"/>
    </xf>
    <xf numFmtId="0" fontId="0" fillId="0" borderId="0" xfId="0" applyAlignment="1">
      <alignment horizontal="center"/>
    </xf>
    <xf numFmtId="164" fontId="0" fillId="0" borderId="0" xfId="15" applyNumberFormat="1" applyFont="1" applyAlignment="1">
      <alignment horizontal="right"/>
    </xf>
    <xf numFmtId="164" fontId="0" fillId="0" borderId="0" xfId="15" applyNumberFormat="1" applyFont="1" applyAlignment="1">
      <alignment horizontal="right"/>
    </xf>
    <xf numFmtId="164" fontId="1" fillId="0" borderId="0" xfId="15" applyNumberFormat="1" applyFont="1" applyAlignment="1" quotePrefix="1">
      <alignment horizontal="center"/>
    </xf>
    <xf numFmtId="0" fontId="1" fillId="0" borderId="0" xfId="0" applyFont="1" applyAlignment="1">
      <alignment horizontal="right"/>
    </xf>
    <xf numFmtId="0" fontId="0" fillId="0" borderId="0" xfId="0" applyFont="1" applyAlignment="1">
      <alignment horizontal="right"/>
    </xf>
    <xf numFmtId="164" fontId="0" fillId="0" borderId="0" xfId="15" applyNumberFormat="1" applyFont="1" applyAlignment="1" quotePrefix="1">
      <alignment horizontal="right"/>
    </xf>
    <xf numFmtId="0" fontId="1" fillId="0" borderId="0" xfId="0" applyFont="1" applyAlignment="1">
      <alignment horizontal="left"/>
    </xf>
    <xf numFmtId="164" fontId="0" fillId="0" borderId="0" xfId="0" applyNumberFormat="1" applyFont="1" applyAlignment="1">
      <alignment horizontal="center"/>
    </xf>
    <xf numFmtId="164" fontId="1" fillId="0" borderId="0" xfId="0" applyNumberFormat="1" applyFont="1" applyAlignment="1">
      <alignment horizontal="center"/>
    </xf>
    <xf numFmtId="164" fontId="0" fillId="0" borderId="7" xfId="15" applyNumberFormat="1" applyFont="1" applyBorder="1" applyAlignment="1">
      <alignment horizontal="right"/>
    </xf>
    <xf numFmtId="164" fontId="0" fillId="0" borderId="1" xfId="15" applyNumberFormat="1" applyFont="1" applyBorder="1" applyAlignment="1">
      <alignment horizontal="right"/>
    </xf>
    <xf numFmtId="164" fontId="0" fillId="0" borderId="1" xfId="15" applyNumberFormat="1" applyFont="1" applyBorder="1" applyAlignment="1" quotePrefix="1">
      <alignment horizontal="right"/>
    </xf>
    <xf numFmtId="164" fontId="0" fillId="0" borderId="8" xfId="15" applyNumberFormat="1" applyFont="1" applyBorder="1" applyAlignment="1">
      <alignment horizontal="right"/>
    </xf>
    <xf numFmtId="164" fontId="0" fillId="0" borderId="9" xfId="15" applyNumberFormat="1" applyFont="1" applyBorder="1" applyAlignment="1">
      <alignment horizontal="right"/>
    </xf>
    <xf numFmtId="164" fontId="0" fillId="0" borderId="0" xfId="15" applyNumberFormat="1" applyFont="1" applyBorder="1" applyAlignment="1">
      <alignment horizontal="right"/>
    </xf>
    <xf numFmtId="164" fontId="0" fillId="0" borderId="0" xfId="15" applyNumberFormat="1" applyFont="1" applyBorder="1" applyAlignment="1" quotePrefix="1">
      <alignment horizontal="right"/>
    </xf>
    <xf numFmtId="164" fontId="0" fillId="0" borderId="10" xfId="15" applyNumberFormat="1" applyFont="1" applyBorder="1" applyAlignment="1">
      <alignment horizontal="right"/>
    </xf>
    <xf numFmtId="164" fontId="0" fillId="0" borderId="11" xfId="15" applyNumberFormat="1" applyFont="1" applyBorder="1" applyAlignment="1">
      <alignment horizontal="right"/>
    </xf>
    <xf numFmtId="164" fontId="0" fillId="0" borderId="12" xfId="15" applyNumberFormat="1" applyFont="1" applyBorder="1" applyAlignment="1">
      <alignment horizontal="right"/>
    </xf>
    <xf numFmtId="164" fontId="0" fillId="0" borderId="12" xfId="15" applyNumberFormat="1" applyFont="1" applyBorder="1" applyAlignment="1" quotePrefix="1">
      <alignment horizontal="right"/>
    </xf>
    <xf numFmtId="164" fontId="0" fillId="0" borderId="13" xfId="15" applyNumberFormat="1" applyFont="1" applyBorder="1" applyAlignment="1">
      <alignment horizontal="right"/>
    </xf>
    <xf numFmtId="164" fontId="0" fillId="0" borderId="0" xfId="0" applyNumberFormat="1" applyFont="1" applyAlignment="1">
      <alignment horizontal="right"/>
    </xf>
    <xf numFmtId="164" fontId="0" fillId="0" borderId="6" xfId="0" applyNumberFormat="1" applyFont="1" applyBorder="1" applyAlignment="1">
      <alignment horizontal="right"/>
    </xf>
    <xf numFmtId="0" fontId="0" fillId="0" borderId="6" xfId="0" applyFont="1" applyBorder="1" applyAlignment="1">
      <alignment horizontal="right"/>
    </xf>
    <xf numFmtId="164" fontId="3" fillId="0" borderId="0" xfId="15" applyNumberFormat="1" applyFont="1" applyAlignment="1" quotePrefix="1">
      <alignment horizontal="center"/>
    </xf>
    <xf numFmtId="164" fontId="0" fillId="0" borderId="0" xfId="15" applyNumberFormat="1" applyFont="1" applyAlignment="1">
      <alignment horizontal="center"/>
    </xf>
    <xf numFmtId="164" fontId="0" fillId="0" borderId="0" xfId="15" applyNumberFormat="1" applyBorder="1" applyAlignment="1">
      <alignment/>
    </xf>
    <xf numFmtId="0" fontId="0" fillId="0" borderId="0" xfId="0" applyAlignment="1" quotePrefix="1">
      <alignment horizontal="center"/>
    </xf>
    <xf numFmtId="164" fontId="0" fillId="0" borderId="0" xfId="15" applyNumberFormat="1" applyFont="1" applyAlignment="1">
      <alignment/>
    </xf>
    <xf numFmtId="43" fontId="0" fillId="0" borderId="14" xfId="15" applyNumberFormat="1" applyBorder="1" applyAlignment="1">
      <alignment/>
    </xf>
    <xf numFmtId="164" fontId="0" fillId="0" borderId="0" xfId="15" applyNumberFormat="1" applyAlignment="1">
      <alignment/>
    </xf>
    <xf numFmtId="164" fontId="0" fillId="0" borderId="0" xfId="15" applyNumberFormat="1" applyAlignment="1">
      <alignment horizontal="center"/>
    </xf>
    <xf numFmtId="164" fontId="0" fillId="0" borderId="0" xfId="15" applyNumberFormat="1" applyFont="1" applyAlignment="1">
      <alignment horizontal="center"/>
    </xf>
    <xf numFmtId="164" fontId="0" fillId="0" borderId="3" xfId="15" applyNumberFormat="1" applyBorder="1" applyAlignment="1">
      <alignment/>
    </xf>
    <xf numFmtId="164" fontId="0" fillId="0" borderId="4" xfId="15" applyNumberFormat="1" applyBorder="1" applyAlignment="1">
      <alignment/>
    </xf>
    <xf numFmtId="164" fontId="0" fillId="0" borderId="4" xfId="15" applyNumberFormat="1" applyFont="1" applyBorder="1" applyAlignment="1">
      <alignment/>
    </xf>
    <xf numFmtId="164" fontId="0" fillId="0" borderId="0" xfId="15" applyNumberFormat="1" applyFont="1" applyAlignment="1">
      <alignment/>
    </xf>
    <xf numFmtId="164" fontId="0" fillId="0" borderId="15" xfId="15" applyNumberFormat="1" applyBorder="1" applyAlignment="1">
      <alignment/>
    </xf>
    <xf numFmtId="164" fontId="0" fillId="0" borderId="6" xfId="15" applyNumberFormat="1" applyBorder="1" applyAlignment="1">
      <alignment/>
    </xf>
    <xf numFmtId="0" fontId="5" fillId="0" borderId="0" xfId="0" applyFont="1" applyAlignment="1">
      <alignment/>
    </xf>
    <xf numFmtId="43" fontId="0" fillId="0" borderId="14" xfId="15" applyNumberFormat="1" applyBorder="1" applyAlignment="1">
      <alignment/>
    </xf>
    <xf numFmtId="164" fontId="1" fillId="0" borderId="0" xfId="15"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40</xdr:row>
      <xdr:rowOff>19050</xdr:rowOff>
    </xdr:from>
    <xdr:to>
      <xdr:col>11</xdr:col>
      <xdr:colOff>523875</xdr:colOff>
      <xdr:row>50</xdr:row>
      <xdr:rowOff>66675</xdr:rowOff>
    </xdr:to>
    <xdr:sp>
      <xdr:nvSpPr>
        <xdr:cNvPr id="1" name="TextBox 1"/>
        <xdr:cNvSpPr txBox="1">
          <a:spLocks noChangeArrowheads="1"/>
        </xdr:cNvSpPr>
      </xdr:nvSpPr>
      <xdr:spPr>
        <a:xfrm>
          <a:off x="238125" y="6524625"/>
          <a:ext cx="5257800" cy="16668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statements for the year ended 31 August 2005)
This is a ten-month period covering the results of the Group for the period 1 September 2005 to 30 June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third quarter report of the preceding year is attached for information purposes.</a:t>
          </a:r>
        </a:p>
      </xdr:txBody>
    </xdr:sp>
    <xdr:clientData/>
  </xdr:twoCellAnchor>
  <xdr:twoCellAnchor>
    <xdr:from>
      <xdr:col>0</xdr:col>
      <xdr:colOff>238125</xdr:colOff>
      <xdr:row>40</xdr:row>
      <xdr:rowOff>19050</xdr:rowOff>
    </xdr:from>
    <xdr:to>
      <xdr:col>11</xdr:col>
      <xdr:colOff>714375</xdr:colOff>
      <xdr:row>50</xdr:row>
      <xdr:rowOff>66675</xdr:rowOff>
    </xdr:to>
    <xdr:sp>
      <xdr:nvSpPr>
        <xdr:cNvPr id="2" name="TextBox 2"/>
        <xdr:cNvSpPr txBox="1">
          <a:spLocks noChangeArrowheads="1"/>
        </xdr:cNvSpPr>
      </xdr:nvSpPr>
      <xdr:spPr>
        <a:xfrm>
          <a:off x="238125" y="6524625"/>
          <a:ext cx="5448300" cy="16668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statements for the year ended 31 August 2005).
This is a ten-month period covering the results of the Group for the period 1 September 2005 to 30 June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third quarter report of the preceding year is attached for information purposes.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9525</xdr:rowOff>
    </xdr:from>
    <xdr:to>
      <xdr:col>10</xdr:col>
      <xdr:colOff>523875</xdr:colOff>
      <xdr:row>60</xdr:row>
      <xdr:rowOff>0</xdr:rowOff>
    </xdr:to>
    <xdr:sp>
      <xdr:nvSpPr>
        <xdr:cNvPr id="1" name="TextBox 1"/>
        <xdr:cNvSpPr txBox="1">
          <a:spLocks noChangeArrowheads="1"/>
        </xdr:cNvSpPr>
      </xdr:nvSpPr>
      <xdr:spPr>
        <a:xfrm>
          <a:off x="247650" y="8181975"/>
          <a:ext cx="5648325" cy="16097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statements for the year ended 31 August 2005).
This is a ten-month period covering the results of the Group for the period 1 September 2005 to 30 June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third quarter report of the preceding year is attached for information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47625</xdr:rowOff>
    </xdr:from>
    <xdr:to>
      <xdr:col>10</xdr:col>
      <xdr:colOff>428625</xdr:colOff>
      <xdr:row>84</xdr:row>
      <xdr:rowOff>47625</xdr:rowOff>
    </xdr:to>
    <xdr:sp>
      <xdr:nvSpPr>
        <xdr:cNvPr id="1" name="TextBox 1"/>
        <xdr:cNvSpPr txBox="1">
          <a:spLocks noChangeArrowheads="1"/>
        </xdr:cNvSpPr>
      </xdr:nvSpPr>
      <xdr:spPr>
        <a:xfrm>
          <a:off x="161925" y="12268200"/>
          <a:ext cx="4981575" cy="16192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year ended 31 August 2005).
This is a ten-month period covering the results of the Group for the period 1 September 2005 to 30 June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third quarter report of the preceding year is attached for information purposes.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34</xdr:row>
      <xdr:rowOff>9525</xdr:rowOff>
    </xdr:from>
    <xdr:to>
      <xdr:col>13</xdr:col>
      <xdr:colOff>704850</xdr:colOff>
      <xdr:row>43</xdr:row>
      <xdr:rowOff>133350</xdr:rowOff>
    </xdr:to>
    <xdr:sp>
      <xdr:nvSpPr>
        <xdr:cNvPr id="1" name="TextBox 1"/>
        <xdr:cNvSpPr txBox="1">
          <a:spLocks noChangeArrowheads="1"/>
        </xdr:cNvSpPr>
      </xdr:nvSpPr>
      <xdr:spPr>
        <a:xfrm>
          <a:off x="200025" y="5534025"/>
          <a:ext cx="7277100" cy="15811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statements for the year ended 31 August 2005).
This is a ten-month period covering the results of the Group for the period 1 September 2005 to 30 June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third quarter report of the preceding year is attached for information purposes.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notesCBB207\Interim%20rptg%20Jun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B)"/>
      <sheetName val="Equity (B)"/>
      <sheetName val="Income Statement (B)"/>
      <sheetName val="Bal Sheet (B)"/>
      <sheetName val="Income Statement(wrkg)"/>
      <sheetName val="Income Statement (explan qtr)"/>
      <sheetName val="Inc St (Q2 vs Q1)"/>
      <sheetName val="Inc St (Q3 vs Q3LY) (2)"/>
      <sheetName val="Inc Statement (explan ytd 6m)"/>
      <sheetName val="Bal Sheet (explan)"/>
      <sheetName val="Sheet1"/>
    </sheetNames>
    <sheetDataSet>
      <sheetData sheetId="2">
        <row r="32">
          <cell r="I32">
            <v>46272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8"/>
  <sheetViews>
    <sheetView tabSelected="1" workbookViewId="0" topLeftCell="A1">
      <selection activeCell="A1" sqref="A1"/>
    </sheetView>
  </sheetViews>
  <sheetFormatPr defaultColWidth="9.140625" defaultRowHeight="12.75"/>
  <cols>
    <col min="1" max="2" width="3.7109375" style="0" customWidth="1"/>
    <col min="6" max="6" width="3.7109375" style="0" customWidth="1"/>
    <col min="7" max="7" width="9.28125" style="4" bestFit="1" customWidth="1"/>
    <col min="8" max="8" width="10.00390625" style="4" customWidth="1"/>
    <col min="9" max="9" width="9.28125" style="0" customWidth="1"/>
    <col min="10" max="11" width="3.7109375" style="0" customWidth="1"/>
    <col min="12" max="12" width="11.140625" style="0" customWidth="1"/>
  </cols>
  <sheetData>
    <row r="1" ht="12.75">
      <c r="A1" s="3" t="s">
        <v>0</v>
      </c>
    </row>
    <row r="2" ht="12.75">
      <c r="A2" s="3" t="s">
        <v>1</v>
      </c>
    </row>
    <row r="4" ht="12.75">
      <c r="A4" s="3" t="s">
        <v>73</v>
      </c>
    </row>
    <row r="5" ht="12.75">
      <c r="A5" s="3" t="s">
        <v>74</v>
      </c>
    </row>
    <row r="6" ht="12.75">
      <c r="J6" s="22"/>
    </row>
    <row r="7" spans="7:9" ht="12.75">
      <c r="G7" s="21" t="s">
        <v>75</v>
      </c>
      <c r="I7" s="21" t="s">
        <v>76</v>
      </c>
    </row>
    <row r="8" spans="7:10" ht="12.75">
      <c r="G8" s="21" t="s">
        <v>77</v>
      </c>
      <c r="H8" s="20"/>
      <c r="I8" s="21" t="s">
        <v>77</v>
      </c>
      <c r="J8" s="20"/>
    </row>
    <row r="9" spans="7:10" ht="12.75">
      <c r="G9" s="21" t="s">
        <v>78</v>
      </c>
      <c r="H9" s="20"/>
      <c r="I9" s="21" t="s">
        <v>78</v>
      </c>
      <c r="J9" s="20"/>
    </row>
    <row r="10" spans="7:10" ht="12.75">
      <c r="G10" s="21" t="s">
        <v>79</v>
      </c>
      <c r="H10" s="20"/>
      <c r="I10" s="21" t="s">
        <v>80</v>
      </c>
      <c r="J10" s="20"/>
    </row>
    <row r="11" spans="7:10" ht="12.75">
      <c r="G11" s="9" t="s">
        <v>81</v>
      </c>
      <c r="H11" s="20"/>
      <c r="I11" s="9" t="s">
        <v>82</v>
      </c>
      <c r="J11" s="20"/>
    </row>
    <row r="12" spans="7:10" s="6" customFormat="1" ht="12.75">
      <c r="G12" s="47" t="s">
        <v>83</v>
      </c>
      <c r="H12" s="47"/>
      <c r="I12" s="47" t="str">
        <f>G12</f>
        <v>2006</v>
      </c>
      <c r="J12" s="47"/>
    </row>
    <row r="13" spans="7:10" s="6" customFormat="1" ht="12.75">
      <c r="G13" s="9" t="s">
        <v>6</v>
      </c>
      <c r="H13" s="9"/>
      <c r="I13" s="9" t="s">
        <v>6</v>
      </c>
      <c r="J13" s="9"/>
    </row>
    <row r="15" spans="2:10" ht="12.75">
      <c r="B15" s="3" t="s">
        <v>84</v>
      </c>
      <c r="G15" s="4">
        <v>138199</v>
      </c>
      <c r="I15" s="4">
        <v>438176</v>
      </c>
      <c r="J15" s="4"/>
    </row>
    <row r="16" spans="2:10" ht="12.75">
      <c r="B16" s="10" t="s">
        <v>85</v>
      </c>
      <c r="G16" s="4">
        <v>-101096</v>
      </c>
      <c r="I16" s="4">
        <v>-322005</v>
      </c>
      <c r="J16" s="4"/>
    </row>
    <row r="17" spans="2:10" ht="12.75">
      <c r="B17" s="3" t="s">
        <v>86</v>
      </c>
      <c r="G17" s="18">
        <f>SUM(G15:G16)</f>
        <v>37103</v>
      </c>
      <c r="I17" s="18">
        <f>SUM(I15:I16)</f>
        <v>116171</v>
      </c>
      <c r="J17" s="4"/>
    </row>
    <row r="18" spans="2:10" ht="12.75">
      <c r="B18" s="10"/>
      <c r="I18" s="4"/>
      <c r="J18" s="4"/>
    </row>
    <row r="19" spans="2:10" ht="12.75">
      <c r="B19" s="10" t="s">
        <v>87</v>
      </c>
      <c r="G19" s="4">
        <v>-4772</v>
      </c>
      <c r="I19" s="4">
        <v>-15587</v>
      </c>
      <c r="J19" s="4"/>
    </row>
    <row r="20" spans="2:10" ht="12.75">
      <c r="B20" s="10" t="s">
        <v>88</v>
      </c>
      <c r="G20" s="4">
        <v>-13381</v>
      </c>
      <c r="I20" s="4">
        <v>-40130</v>
      </c>
      <c r="J20" s="4"/>
    </row>
    <row r="21" spans="2:10" ht="12.75">
      <c r="B21" s="10" t="s">
        <v>89</v>
      </c>
      <c r="G21" s="4">
        <v>132</v>
      </c>
      <c r="I21" s="4">
        <v>638</v>
      </c>
      <c r="J21" s="4"/>
    </row>
    <row r="22" spans="2:12" ht="12.75">
      <c r="B22" s="10" t="s">
        <v>90</v>
      </c>
      <c r="G22" s="4">
        <v>-301</v>
      </c>
      <c r="I22" s="4">
        <v>-1066</v>
      </c>
      <c r="J22" s="4"/>
      <c r="L22" s="1"/>
    </row>
    <row r="23" spans="2:12" ht="12.75">
      <c r="B23" s="3"/>
      <c r="I23" s="4"/>
      <c r="J23" s="4"/>
      <c r="L23" s="1"/>
    </row>
    <row r="24" spans="2:12" ht="12" customHeight="1">
      <c r="B24" s="3" t="s">
        <v>91</v>
      </c>
      <c r="G24" s="18">
        <f>SUM(G17:G23)</f>
        <v>18781</v>
      </c>
      <c r="I24" s="18">
        <f>SUM(I17:I23)</f>
        <v>60026</v>
      </c>
      <c r="J24" s="4"/>
      <c r="L24" s="1"/>
    </row>
    <row r="25" spans="2:10" ht="12.75">
      <c r="B25" s="10" t="s">
        <v>14</v>
      </c>
      <c r="G25" s="4">
        <v>1299</v>
      </c>
      <c r="I25" s="4">
        <v>4361</v>
      </c>
      <c r="J25" s="4"/>
    </row>
    <row r="26" spans="2:10" ht="12.75">
      <c r="B26" s="3"/>
      <c r="I26" s="4"/>
      <c r="J26" s="4"/>
    </row>
    <row r="27" spans="2:10" ht="12.75">
      <c r="B27" s="3" t="s">
        <v>8</v>
      </c>
      <c r="G27" s="18">
        <f>SUM(G24:G26)</f>
        <v>20080</v>
      </c>
      <c r="I27" s="18">
        <f>SUM(I24:I26)</f>
        <v>64387</v>
      </c>
      <c r="J27" s="4"/>
    </row>
    <row r="28" spans="2:10" ht="12.75">
      <c r="B28" s="10" t="s">
        <v>92</v>
      </c>
      <c r="G28" s="49"/>
      <c r="I28" s="49"/>
      <c r="J28" s="4"/>
    </row>
    <row r="29" spans="2:12" ht="12.75">
      <c r="B29" s="50" t="s">
        <v>93</v>
      </c>
      <c r="C29" t="s">
        <v>94</v>
      </c>
      <c r="G29" s="51">
        <v>-7331</v>
      </c>
      <c r="I29" s="51">
        <v>-17785</v>
      </c>
      <c r="J29" s="4"/>
      <c r="L29" s="1"/>
    </row>
    <row r="30" spans="2:12" ht="12.75">
      <c r="B30" s="50" t="s">
        <v>93</v>
      </c>
      <c r="C30" t="s">
        <v>95</v>
      </c>
      <c r="G30" s="4">
        <v>1677</v>
      </c>
      <c r="I30" s="4">
        <v>-330</v>
      </c>
      <c r="J30" s="4"/>
      <c r="L30" s="1"/>
    </row>
    <row r="31" spans="2:10" ht="12.75">
      <c r="B31" s="3"/>
      <c r="I31" s="4"/>
      <c r="J31" s="4"/>
    </row>
    <row r="32" spans="2:10" ht="13.5" thickBot="1">
      <c r="B32" s="3" t="s">
        <v>70</v>
      </c>
      <c r="G32" s="17">
        <f>SUM(G27:G31)</f>
        <v>14426</v>
      </c>
      <c r="I32" s="17">
        <f>SUM(I27:I31)</f>
        <v>46272</v>
      </c>
      <c r="J32" s="4"/>
    </row>
    <row r="33" spans="2:9" ht="13.5" thickTop="1">
      <c r="B33" s="3"/>
      <c r="I33" s="4"/>
    </row>
    <row r="34" spans="2:10" ht="13.5" thickBot="1">
      <c r="B34" s="10" t="s">
        <v>96</v>
      </c>
      <c r="G34" s="52">
        <f>G32/164385.645*100</f>
        <v>8.775705445569775</v>
      </c>
      <c r="H34" s="12"/>
      <c r="I34" s="52">
        <f>I32/164385.645*100</f>
        <v>28.148443253667317</v>
      </c>
      <c r="J34" s="2"/>
    </row>
    <row r="35" ht="13.5" thickTop="1">
      <c r="B35" s="3"/>
    </row>
    <row r="36" spans="2:9" ht="12.75">
      <c r="B36" s="3"/>
      <c r="I36" s="1"/>
    </row>
    <row r="37" spans="2:9" ht="12.75">
      <c r="B37" s="3"/>
      <c r="I37" s="1"/>
    </row>
    <row r="38" ht="12.75">
      <c r="B38" s="3"/>
    </row>
  </sheetData>
  <printOptions/>
  <pageMargins left="0.75" right="0.75" top="0.83"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workbookViewId="0" topLeftCell="A1">
      <selection activeCell="A1" sqref="A1"/>
    </sheetView>
  </sheetViews>
  <sheetFormatPr defaultColWidth="9.140625" defaultRowHeight="12.75"/>
  <cols>
    <col min="1" max="2" width="3.7109375" style="0" customWidth="1"/>
    <col min="7" max="10" width="9.140625" style="53" customWidth="1"/>
  </cols>
  <sheetData>
    <row r="1" ht="12.75">
      <c r="A1" s="3" t="s">
        <v>0</v>
      </c>
    </row>
    <row r="2" spans="1:10" s="3" customFormat="1" ht="12.75">
      <c r="A2" s="3" t="s">
        <v>1</v>
      </c>
      <c r="G2" s="64"/>
      <c r="H2" s="64"/>
      <c r="I2" s="64"/>
      <c r="J2" s="64"/>
    </row>
    <row r="4" ht="12.75">
      <c r="A4" s="3" t="s">
        <v>97</v>
      </c>
    </row>
    <row r="5" ht="12.75">
      <c r="A5" s="3" t="s">
        <v>98</v>
      </c>
    </row>
    <row r="7" spans="7:10" ht="12.75">
      <c r="G7" s="54" t="s">
        <v>99</v>
      </c>
      <c r="J7" s="54" t="s">
        <v>99</v>
      </c>
    </row>
    <row r="8" spans="7:10" ht="12.75">
      <c r="G8" s="55" t="s">
        <v>100</v>
      </c>
      <c r="J8" s="54" t="s">
        <v>101</v>
      </c>
    </row>
    <row r="9" spans="7:10" ht="12.75">
      <c r="G9" s="54"/>
      <c r="J9" s="54" t="s">
        <v>102</v>
      </c>
    </row>
    <row r="10" spans="7:10" ht="12.75">
      <c r="G10" s="25" t="s">
        <v>4</v>
      </c>
      <c r="J10" s="25" t="s">
        <v>103</v>
      </c>
    </row>
    <row r="11" spans="7:10" s="6" customFormat="1" ht="12.75">
      <c r="G11" s="47" t="s">
        <v>104</v>
      </c>
      <c r="H11" s="8"/>
      <c r="I11" s="8"/>
      <c r="J11" s="47" t="s">
        <v>105</v>
      </c>
    </row>
    <row r="12" spans="7:10" s="6" customFormat="1" ht="12.75">
      <c r="G12" s="9" t="s">
        <v>6</v>
      </c>
      <c r="H12" s="9"/>
      <c r="I12" s="9"/>
      <c r="J12" s="9" t="s">
        <v>6</v>
      </c>
    </row>
    <row r="14" spans="2:12" ht="12.75">
      <c r="B14" s="3" t="s">
        <v>106</v>
      </c>
      <c r="G14" s="53">
        <f>44361-21566</f>
        <v>22795</v>
      </c>
      <c r="J14" s="53">
        <v>37316</v>
      </c>
      <c r="L14" s="1"/>
    </row>
    <row r="15" spans="2:12" ht="12.75">
      <c r="B15" s="3" t="s">
        <v>107</v>
      </c>
      <c r="G15" s="53">
        <v>4782</v>
      </c>
      <c r="J15" s="53">
        <v>4782</v>
      </c>
      <c r="L15" s="1"/>
    </row>
    <row r="16" spans="2:12" ht="12.75">
      <c r="B16" s="3" t="s">
        <v>108</v>
      </c>
      <c r="G16" s="53">
        <v>11147</v>
      </c>
      <c r="J16" s="53">
        <v>11672</v>
      </c>
      <c r="L16" s="1"/>
    </row>
    <row r="17" spans="2:12" ht="12.75">
      <c r="B17" s="3" t="s">
        <v>109</v>
      </c>
      <c r="G17" s="53">
        <f>21566-303</f>
        <v>21263</v>
      </c>
      <c r="J17" s="53">
        <v>0</v>
      </c>
      <c r="L17" s="1"/>
    </row>
    <row r="18" spans="2:12" ht="12.75">
      <c r="B18" s="3" t="s">
        <v>110</v>
      </c>
      <c r="L18" s="1"/>
    </row>
    <row r="19" spans="2:12" ht="12.75">
      <c r="B19" s="3"/>
      <c r="C19" t="s">
        <v>20</v>
      </c>
      <c r="G19" s="56">
        <v>43899</v>
      </c>
      <c r="J19" s="56">
        <v>45192</v>
      </c>
      <c r="L19" s="1"/>
    </row>
    <row r="20" spans="2:12" ht="12.75">
      <c r="B20" s="3"/>
      <c r="C20" t="s">
        <v>21</v>
      </c>
      <c r="G20" s="57">
        <f>11234+303</f>
        <v>11537</v>
      </c>
      <c r="J20" s="57">
        <v>7588</v>
      </c>
      <c r="L20" s="1"/>
    </row>
    <row r="21" spans="2:12" ht="12.75">
      <c r="B21" s="3"/>
      <c r="C21" t="s">
        <v>111</v>
      </c>
      <c r="G21" s="57">
        <v>0</v>
      </c>
      <c r="J21" s="57">
        <v>0</v>
      </c>
      <c r="L21" s="1"/>
    </row>
    <row r="22" spans="2:12" ht="12.75">
      <c r="B22" s="3"/>
      <c r="C22" t="s">
        <v>112</v>
      </c>
      <c r="G22" s="57">
        <v>1634</v>
      </c>
      <c r="J22" s="57">
        <v>1759</v>
      </c>
      <c r="L22" s="1"/>
    </row>
    <row r="23" spans="2:12" ht="12.75">
      <c r="B23" s="3"/>
      <c r="C23" t="s">
        <v>113</v>
      </c>
      <c r="G23" s="57">
        <v>101</v>
      </c>
      <c r="J23" s="57">
        <v>10110</v>
      </c>
      <c r="L23" s="1"/>
    </row>
    <row r="24" spans="2:12" ht="12.75">
      <c r="B24" s="3"/>
      <c r="C24" t="s">
        <v>114</v>
      </c>
      <c r="G24" s="57">
        <v>175117</v>
      </c>
      <c r="J24" s="57">
        <v>164636</v>
      </c>
      <c r="L24" s="1"/>
    </row>
    <row r="25" spans="2:12" ht="12.75">
      <c r="B25" s="3"/>
      <c r="G25" s="56">
        <f>SUM(G19:G24)</f>
        <v>232288</v>
      </c>
      <c r="J25" s="56">
        <f>SUM(J19:J24)</f>
        <v>229285</v>
      </c>
      <c r="L25" s="1"/>
    </row>
    <row r="26" spans="2:12" ht="12.75">
      <c r="B26" s="3"/>
      <c r="G26" s="57"/>
      <c r="J26" s="57"/>
      <c r="L26" s="1"/>
    </row>
    <row r="27" spans="2:12" ht="12.75">
      <c r="B27" s="3"/>
      <c r="G27" s="57"/>
      <c r="J27" s="57"/>
      <c r="L27" s="1"/>
    </row>
    <row r="28" spans="2:12" ht="12.75">
      <c r="B28" s="3" t="s">
        <v>115</v>
      </c>
      <c r="G28" s="57"/>
      <c r="J28" s="57"/>
      <c r="L28" s="1"/>
    </row>
    <row r="29" spans="2:12" ht="12.75">
      <c r="B29" s="3"/>
      <c r="C29" t="s">
        <v>22</v>
      </c>
      <c r="G29" s="57">
        <f>70238+700</f>
        <v>70938</v>
      </c>
      <c r="J29" s="57">
        <v>76252</v>
      </c>
      <c r="L29" s="1"/>
    </row>
    <row r="30" spans="2:12" ht="12.75">
      <c r="B30" s="3"/>
      <c r="C30" t="s">
        <v>116</v>
      </c>
      <c r="G30" s="57">
        <v>2814</v>
      </c>
      <c r="J30" s="57">
        <v>2520</v>
      </c>
      <c r="L30" s="1"/>
    </row>
    <row r="31" spans="2:12" ht="12.75">
      <c r="B31" s="3"/>
      <c r="C31" t="s">
        <v>117</v>
      </c>
      <c r="G31" s="58">
        <f>2967-196</f>
        <v>2771</v>
      </c>
      <c r="J31" s="57">
        <v>5288</v>
      </c>
      <c r="L31" s="1"/>
    </row>
    <row r="32" spans="2:12" ht="12.75">
      <c r="B32" s="3"/>
      <c r="C32" t="s">
        <v>118</v>
      </c>
      <c r="G32" s="57">
        <v>0</v>
      </c>
      <c r="H32" s="59"/>
      <c r="J32" s="57">
        <v>0</v>
      </c>
      <c r="L32" s="1"/>
    </row>
    <row r="33" spans="2:12" ht="13.5" thickBot="1">
      <c r="B33" s="3"/>
      <c r="G33" s="60">
        <f>SUM(G29:G32)</f>
        <v>76523</v>
      </c>
      <c r="J33" s="60">
        <f>SUM(J29:J32)</f>
        <v>84060</v>
      </c>
      <c r="L33" s="1"/>
    </row>
    <row r="34" spans="2:12" ht="13.5" thickTop="1">
      <c r="B34" s="3"/>
      <c r="L34" s="1"/>
    </row>
    <row r="35" spans="2:12" ht="12.75">
      <c r="B35" s="3" t="s">
        <v>119</v>
      </c>
      <c r="G35" s="53">
        <f>G25-G33</f>
        <v>155765</v>
      </c>
      <c r="J35" s="53">
        <f>J25-J33</f>
        <v>145225</v>
      </c>
      <c r="L35" s="1"/>
    </row>
    <row r="36" ht="12.75">
      <c r="L36" s="1"/>
    </row>
    <row r="37" spans="7:12" ht="13.5" thickBot="1">
      <c r="G37" s="61">
        <f>G14+G15+G16+G17+G35</f>
        <v>215752</v>
      </c>
      <c r="J37" s="61">
        <f>J14+J15+J16+J35</f>
        <v>198995</v>
      </c>
      <c r="L37" s="1"/>
    </row>
    <row r="38" ht="13.5" thickTop="1">
      <c r="L38" s="1"/>
    </row>
    <row r="39" spans="2:12" ht="12.75">
      <c r="B39" s="62" t="s">
        <v>120</v>
      </c>
      <c r="L39" s="1"/>
    </row>
    <row r="40" ht="12.75">
      <c r="L40" s="1"/>
    </row>
    <row r="41" spans="2:12" ht="12.75">
      <c r="B41" s="3" t="s">
        <v>121</v>
      </c>
      <c r="L41" s="1"/>
    </row>
    <row r="42" spans="2:12" ht="12.75">
      <c r="B42" s="3"/>
      <c r="C42" t="s">
        <v>122</v>
      </c>
      <c r="G42" s="53">
        <v>164386</v>
      </c>
      <c r="J42" s="53">
        <v>164386</v>
      </c>
      <c r="L42" s="1"/>
    </row>
    <row r="43" spans="2:12" ht="12.75">
      <c r="B43" s="3"/>
      <c r="C43" t="s">
        <v>123</v>
      </c>
      <c r="G43" s="53">
        <v>51366</v>
      </c>
      <c r="J43" s="53">
        <v>34609</v>
      </c>
      <c r="L43" s="1"/>
    </row>
    <row r="44" spans="2:12" ht="12.75">
      <c r="B44" s="3"/>
      <c r="L44" s="1"/>
    </row>
    <row r="45" spans="2:10" ht="13.5" thickBot="1">
      <c r="B45" s="3" t="s">
        <v>124</v>
      </c>
      <c r="G45" s="61">
        <f>SUM(G42:G44)</f>
        <v>215752</v>
      </c>
      <c r="J45" s="61">
        <f>SUM(J42:J44)</f>
        <v>198995</v>
      </c>
    </row>
    <row r="46" ht="13.5" thickTop="1"/>
    <row r="48" spans="2:10" ht="13.5" thickBot="1">
      <c r="B48" t="s">
        <v>125</v>
      </c>
      <c r="G48" s="63">
        <f>G37/164386</f>
        <v>1.3124718650006693</v>
      </c>
      <c r="J48" s="63">
        <f>J37/164386</f>
        <v>1.2105349603980875</v>
      </c>
    </row>
    <row r="49" ht="13.5" thickTop="1"/>
  </sheetData>
  <printOptions/>
  <pageMargins left="0.75" right="0.75" top="0.81" bottom="0.46" header="0.5" footer="0.28"/>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74"/>
  <sheetViews>
    <sheetView workbookViewId="0" topLeftCell="A1">
      <selection activeCell="A1" sqref="A1"/>
    </sheetView>
  </sheetViews>
  <sheetFormatPr defaultColWidth="9.140625" defaultRowHeight="12.75"/>
  <cols>
    <col min="1" max="4" width="3.7109375" style="0" customWidth="1"/>
    <col min="10" max="10" width="10.140625" style="4" customWidth="1"/>
    <col min="11" max="11" width="7.7109375" style="4" customWidth="1"/>
    <col min="12" max="12" width="1.7109375" style="4" customWidth="1"/>
    <col min="13" max="13" width="7.7109375" style="0" hidden="1" customWidth="1"/>
    <col min="14" max="15" width="0" style="0" hidden="1" customWidth="1"/>
  </cols>
  <sheetData>
    <row r="1" ht="12.75">
      <c r="A1" s="3" t="s">
        <v>0</v>
      </c>
    </row>
    <row r="2" ht="12.75">
      <c r="A2" s="3" t="s">
        <v>1</v>
      </c>
    </row>
    <row r="4" ht="12.75">
      <c r="A4" s="3" t="s">
        <v>2</v>
      </c>
    </row>
    <row r="5" ht="12.75">
      <c r="A5" s="3" t="s">
        <v>3</v>
      </c>
    </row>
    <row r="6" ht="12.75">
      <c r="A6" s="3"/>
    </row>
    <row r="7" ht="12.75">
      <c r="J7" s="5" t="s">
        <v>126</v>
      </c>
    </row>
    <row r="8" spans="10:14" s="6" customFormat="1" ht="12.75">
      <c r="J8" s="7" t="s">
        <v>4</v>
      </c>
      <c r="K8" s="8"/>
      <c r="L8" s="8"/>
      <c r="N8" s="7" t="s">
        <v>5</v>
      </c>
    </row>
    <row r="9" spans="10:14" s="6" customFormat="1" ht="12.75">
      <c r="J9" s="9" t="s">
        <v>6</v>
      </c>
      <c r="K9" s="9"/>
      <c r="L9" s="9"/>
      <c r="N9" s="9" t="s">
        <v>6</v>
      </c>
    </row>
    <row r="11" spans="2:3" ht="12.75">
      <c r="B11" s="3" t="s">
        <v>7</v>
      </c>
      <c r="C11" s="3"/>
    </row>
    <row r="12" spans="2:3" ht="12.75">
      <c r="B12" s="10"/>
      <c r="C12" s="10"/>
    </row>
    <row r="13" spans="2:14" ht="12.75">
      <c r="B13" s="10"/>
      <c r="C13" s="10" t="s">
        <v>8</v>
      </c>
      <c r="J13" s="4">
        <f>65087-700</f>
        <v>64387</v>
      </c>
      <c r="N13" s="4">
        <v>28319</v>
      </c>
    </row>
    <row r="14" spans="2:14" ht="12.75">
      <c r="B14" s="10"/>
      <c r="C14" s="10" t="s">
        <v>9</v>
      </c>
      <c r="N14" s="4"/>
    </row>
    <row r="15" spans="2:14" ht="12.75">
      <c r="B15" s="10"/>
      <c r="C15" s="10"/>
      <c r="D15" t="s">
        <v>10</v>
      </c>
      <c r="J15" s="4">
        <v>0</v>
      </c>
      <c r="N15" s="4">
        <v>31</v>
      </c>
    </row>
    <row r="16" spans="2:14" ht="12.75">
      <c r="B16" s="10"/>
      <c r="C16" s="10"/>
      <c r="D16" t="s">
        <v>11</v>
      </c>
      <c r="J16" s="4">
        <v>0</v>
      </c>
      <c r="N16" s="4">
        <v>102</v>
      </c>
    </row>
    <row r="17" spans="2:14" ht="12.75">
      <c r="B17" s="10"/>
      <c r="C17" s="10"/>
      <c r="D17" t="s">
        <v>12</v>
      </c>
      <c r="J17" s="4">
        <v>3140</v>
      </c>
      <c r="N17" s="4">
        <v>1039</v>
      </c>
    </row>
    <row r="18" spans="2:14" ht="12.75">
      <c r="B18" s="10"/>
      <c r="C18" s="10"/>
      <c r="D18" t="s">
        <v>13</v>
      </c>
      <c r="J18" s="4">
        <v>-170</v>
      </c>
      <c r="N18" s="4">
        <v>-245</v>
      </c>
    </row>
    <row r="19" spans="2:14" ht="12.75">
      <c r="B19" s="10"/>
      <c r="C19" s="10"/>
      <c r="D19" t="s">
        <v>14</v>
      </c>
      <c r="J19" s="4">
        <v>-4361</v>
      </c>
      <c r="N19" s="4">
        <v>-1970</v>
      </c>
    </row>
    <row r="20" spans="2:14" ht="12.75">
      <c r="B20" s="10"/>
      <c r="C20" s="10"/>
      <c r="D20" t="s">
        <v>15</v>
      </c>
      <c r="J20" s="4">
        <v>0</v>
      </c>
      <c r="N20" s="4">
        <v>0</v>
      </c>
    </row>
    <row r="21" spans="2:14" ht="12.75">
      <c r="B21" s="10"/>
      <c r="C21" s="10"/>
      <c r="D21" t="s">
        <v>16</v>
      </c>
      <c r="J21" s="4">
        <v>-5</v>
      </c>
      <c r="N21" s="4">
        <v>0</v>
      </c>
    </row>
    <row r="22" spans="2:14" ht="12.75">
      <c r="B22" s="10"/>
      <c r="C22" s="10"/>
      <c r="D22" t="s">
        <v>17</v>
      </c>
      <c r="J22" s="4">
        <v>0</v>
      </c>
      <c r="N22" s="4">
        <v>0</v>
      </c>
    </row>
    <row r="23" spans="2:14" ht="12.75">
      <c r="B23" s="10"/>
      <c r="C23" s="10"/>
      <c r="N23" s="4"/>
    </row>
    <row r="24" spans="2:14" ht="12.75">
      <c r="B24" s="10"/>
      <c r="C24" s="10" t="s">
        <v>18</v>
      </c>
      <c r="J24" s="11">
        <f>SUM(J13:J23)</f>
        <v>62991</v>
      </c>
      <c r="N24" s="11">
        <f>SUM(N13:N23)</f>
        <v>27276</v>
      </c>
    </row>
    <row r="25" spans="2:14" ht="12.75">
      <c r="B25" s="10"/>
      <c r="C25" s="10"/>
      <c r="N25" s="4"/>
    </row>
    <row r="26" spans="2:14" ht="12.75">
      <c r="B26" s="10"/>
      <c r="C26" s="10" t="s">
        <v>19</v>
      </c>
      <c r="N26" s="4"/>
    </row>
    <row r="27" spans="2:14" ht="12.75">
      <c r="B27" s="10"/>
      <c r="C27" s="10"/>
      <c r="D27" t="s">
        <v>20</v>
      </c>
      <c r="J27" s="4">
        <v>1307</v>
      </c>
      <c r="K27" s="12"/>
      <c r="L27" s="12"/>
      <c r="N27" s="4">
        <v>10144</v>
      </c>
    </row>
    <row r="28" spans="2:14" ht="12.75">
      <c r="B28" s="3"/>
      <c r="C28" s="3"/>
      <c r="D28" t="s">
        <v>21</v>
      </c>
      <c r="J28" s="4">
        <v>-3643</v>
      </c>
      <c r="N28" s="4">
        <v>-3762</v>
      </c>
    </row>
    <row r="29" spans="2:14" ht="12.75">
      <c r="B29" s="3"/>
      <c r="C29" s="3"/>
      <c r="D29" t="s">
        <v>22</v>
      </c>
      <c r="J29" s="4">
        <f>-6026+700</f>
        <v>-5326</v>
      </c>
      <c r="N29" s="4">
        <v>-11504</v>
      </c>
    </row>
    <row r="30" spans="2:14" ht="12.75">
      <c r="B30" s="3"/>
      <c r="C30" s="3"/>
      <c r="N30" s="4"/>
    </row>
    <row r="31" spans="2:14" ht="12.75">
      <c r="B31" s="3"/>
      <c r="C31" s="10" t="s">
        <v>23</v>
      </c>
      <c r="J31" s="11">
        <f>SUM(J24:J30)</f>
        <v>55329</v>
      </c>
      <c r="N31" s="11">
        <f>SUM(N24:N30)</f>
        <v>22154</v>
      </c>
    </row>
    <row r="32" spans="2:14" ht="12.75">
      <c r="B32" s="3"/>
      <c r="C32" s="10" t="s">
        <v>24</v>
      </c>
      <c r="J32" s="4">
        <v>-20111</v>
      </c>
      <c r="N32" s="4">
        <v>-6520</v>
      </c>
    </row>
    <row r="33" spans="2:14" ht="12.75">
      <c r="B33" s="3"/>
      <c r="C33" s="10" t="s">
        <v>25</v>
      </c>
      <c r="J33" s="4">
        <v>0</v>
      </c>
      <c r="N33" s="4">
        <v>0</v>
      </c>
    </row>
    <row r="34" spans="2:14" ht="12.75">
      <c r="B34" s="3"/>
      <c r="C34" s="3"/>
      <c r="N34" s="4"/>
    </row>
    <row r="35" spans="2:14" ht="15.75" customHeight="1">
      <c r="B35" s="3"/>
      <c r="C35" s="3" t="s">
        <v>26</v>
      </c>
      <c r="J35" s="13">
        <f>SUM(J31:J34)</f>
        <v>35218</v>
      </c>
      <c r="N35" s="13">
        <f>SUM(N31:N34)</f>
        <v>15634</v>
      </c>
    </row>
    <row r="36" spans="2:14" ht="12.75">
      <c r="B36" s="3"/>
      <c r="C36" s="10"/>
      <c r="N36" s="4"/>
    </row>
    <row r="37" spans="2:14" ht="12.75">
      <c r="B37" s="3" t="s">
        <v>27</v>
      </c>
      <c r="C37" s="10"/>
      <c r="N37" s="4"/>
    </row>
    <row r="38" spans="2:14" ht="12.75">
      <c r="B38" s="3"/>
      <c r="C38" s="10" t="s">
        <v>28</v>
      </c>
      <c r="J38" s="4">
        <v>175</v>
      </c>
      <c r="N38" s="4">
        <v>270</v>
      </c>
    </row>
    <row r="39" spans="2:14" ht="12.75">
      <c r="B39" s="3"/>
      <c r="C39" s="10" t="s">
        <v>29</v>
      </c>
      <c r="J39" s="4">
        <v>-10186</v>
      </c>
      <c r="N39" s="4">
        <v>-9101</v>
      </c>
    </row>
    <row r="40" spans="2:14" ht="12.75">
      <c r="B40" s="3"/>
      <c r="C40" s="10" t="s">
        <v>30</v>
      </c>
      <c r="J40" s="4">
        <v>10009</v>
      </c>
      <c r="N40" s="4">
        <v>0</v>
      </c>
    </row>
    <row r="41" spans="2:14" ht="12.75">
      <c r="B41" s="3"/>
      <c r="C41" s="10" t="s">
        <v>31</v>
      </c>
      <c r="J41" s="4">
        <v>4361</v>
      </c>
      <c r="N41" s="4">
        <v>1970</v>
      </c>
    </row>
    <row r="42" spans="2:14" ht="12.75">
      <c r="B42" s="3"/>
      <c r="N42" s="4"/>
    </row>
    <row r="43" spans="2:14" ht="12.75">
      <c r="B43" s="3"/>
      <c r="C43" s="3" t="s">
        <v>32</v>
      </c>
      <c r="J43" s="13">
        <f>SUM(J38:J42)</f>
        <v>4359</v>
      </c>
      <c r="N43" s="13">
        <f>SUM(N38:N42)</f>
        <v>-6861</v>
      </c>
    </row>
    <row r="44" spans="2:14" ht="12.75">
      <c r="B44" s="3"/>
      <c r="C44" s="10"/>
      <c r="N44" s="4"/>
    </row>
    <row r="45" spans="2:14" ht="12.75">
      <c r="B45" s="3" t="s">
        <v>33</v>
      </c>
      <c r="C45" s="10"/>
      <c r="N45" s="4"/>
    </row>
    <row r="46" spans="2:14" ht="12.75">
      <c r="B46" s="3"/>
      <c r="C46" s="10" t="s">
        <v>34</v>
      </c>
      <c r="J46" s="4">
        <v>-29589</v>
      </c>
      <c r="N46" s="4">
        <v>-8877</v>
      </c>
    </row>
    <row r="47" spans="2:14" ht="12.75">
      <c r="B47" s="3"/>
      <c r="C47" s="10" t="s">
        <v>35</v>
      </c>
      <c r="J47" s="4">
        <f>294+125</f>
        <v>419</v>
      </c>
      <c r="N47" s="4">
        <v>-8258</v>
      </c>
    </row>
    <row r="48" spans="2:14" ht="12.75">
      <c r="B48" s="3"/>
      <c r="C48" s="10" t="s">
        <v>36</v>
      </c>
      <c r="J48" s="4">
        <v>0</v>
      </c>
      <c r="N48" s="4">
        <v>0</v>
      </c>
    </row>
    <row r="49" spans="2:14" ht="12.75">
      <c r="B49" s="3"/>
      <c r="C49" s="10" t="s">
        <v>37</v>
      </c>
      <c r="N49" s="4"/>
    </row>
    <row r="50" spans="2:14" ht="12.75">
      <c r="B50" s="3"/>
      <c r="N50" s="4"/>
    </row>
    <row r="51" spans="2:14" ht="12.75">
      <c r="B51" s="3"/>
      <c r="N51" s="4"/>
    </row>
    <row r="52" spans="2:14" ht="18" customHeight="1">
      <c r="B52" s="3"/>
      <c r="C52" s="3" t="s">
        <v>38</v>
      </c>
      <c r="J52" s="13">
        <f>SUM(J45:J51)</f>
        <v>-29170</v>
      </c>
      <c r="N52" s="13">
        <f>SUM(N45:N51)</f>
        <v>-17135</v>
      </c>
    </row>
    <row r="53" spans="2:14" ht="12.75">
      <c r="B53" s="3"/>
      <c r="C53" s="10"/>
      <c r="N53" s="4"/>
    </row>
    <row r="54" spans="2:14" ht="12.75">
      <c r="B54" s="3" t="s">
        <v>39</v>
      </c>
      <c r="C54" s="10"/>
      <c r="J54" s="4">
        <f>J35+J43+J52</f>
        <v>10407</v>
      </c>
      <c r="N54" s="4">
        <f>N35+N43+N52</f>
        <v>-8362</v>
      </c>
    </row>
    <row r="55" spans="2:14" ht="12.75">
      <c r="B55" s="3"/>
      <c r="C55" s="10"/>
      <c r="N55" s="4"/>
    </row>
    <row r="56" spans="2:14" ht="12.75">
      <c r="B56" s="3" t="s">
        <v>40</v>
      </c>
      <c r="C56" s="10"/>
      <c r="N56" s="4"/>
    </row>
    <row r="57" spans="2:14" ht="12.75">
      <c r="B57" s="3"/>
      <c r="C57" s="10"/>
      <c r="N57" s="4"/>
    </row>
    <row r="58" spans="2:14" ht="12.75">
      <c r="B58" s="3"/>
      <c r="C58" s="10" t="s">
        <v>41</v>
      </c>
      <c r="J58" s="14">
        <v>164636</v>
      </c>
      <c r="N58" s="14">
        <v>171505</v>
      </c>
    </row>
    <row r="59" spans="2:14" ht="12.75">
      <c r="B59" s="3"/>
      <c r="C59" s="10" t="s">
        <v>42</v>
      </c>
      <c r="J59" s="15"/>
      <c r="N59" s="15"/>
    </row>
    <row r="60" spans="2:14" ht="12.75">
      <c r="B60" s="3"/>
      <c r="C60" s="3"/>
      <c r="D60" t="s">
        <v>43</v>
      </c>
      <c r="J60" s="16">
        <v>0</v>
      </c>
      <c r="N60" s="16">
        <v>0</v>
      </c>
    </row>
    <row r="61" spans="2:14" ht="12.75">
      <c r="B61" s="3"/>
      <c r="C61" s="3"/>
      <c r="J61" s="4">
        <f>SUM(J58:J60)</f>
        <v>164636</v>
      </c>
      <c r="N61" s="4">
        <f>SUM(N58:N60)</f>
        <v>171505</v>
      </c>
    </row>
    <row r="62" spans="2:14" ht="12.75">
      <c r="B62" s="3"/>
      <c r="C62" s="3"/>
      <c r="N62" s="4"/>
    </row>
    <row r="63" spans="2:14" ht="12.75">
      <c r="B63" s="3"/>
      <c r="C63" s="10" t="s">
        <v>44</v>
      </c>
      <c r="N63" s="4"/>
    </row>
    <row r="64" spans="2:14" ht="12.75">
      <c r="B64" s="3"/>
      <c r="C64" s="3"/>
      <c r="D64" t="s">
        <v>45</v>
      </c>
      <c r="J64" s="4">
        <v>74</v>
      </c>
      <c r="N64" s="4">
        <v>56</v>
      </c>
    </row>
    <row r="65" spans="2:14" ht="12.75">
      <c r="B65" s="3"/>
      <c r="C65" s="3"/>
      <c r="N65" s="4"/>
    </row>
    <row r="66" spans="2:14" ht="17.25" customHeight="1" thickBot="1">
      <c r="B66" s="3" t="s">
        <v>46</v>
      </c>
      <c r="C66" s="3"/>
      <c r="J66" s="17">
        <f>J54+J61+J64</f>
        <v>175117</v>
      </c>
      <c r="N66" s="17">
        <f>N54+N61+N64</f>
        <v>163199</v>
      </c>
    </row>
    <row r="67" spans="2:14" ht="13.5" thickTop="1">
      <c r="B67" s="3"/>
      <c r="C67" s="3"/>
      <c r="N67" s="4"/>
    </row>
    <row r="68" spans="2:14" ht="12.75">
      <c r="B68" s="3" t="s">
        <v>47</v>
      </c>
      <c r="C68" s="3"/>
      <c r="N68" s="4"/>
    </row>
    <row r="69" spans="2:14" ht="12.75">
      <c r="B69" s="3"/>
      <c r="C69" s="3" t="s">
        <v>48</v>
      </c>
      <c r="J69" s="4">
        <v>167856</v>
      </c>
      <c r="N69" s="4">
        <v>156609</v>
      </c>
    </row>
    <row r="70" spans="2:14" ht="12.75">
      <c r="B70" s="3"/>
      <c r="C70" s="3" t="s">
        <v>49</v>
      </c>
      <c r="J70" s="4">
        <v>7261</v>
      </c>
      <c r="N70" s="4">
        <v>6590</v>
      </c>
    </row>
    <row r="71" spans="2:14" ht="12.75">
      <c r="B71" s="3"/>
      <c r="C71" s="3"/>
      <c r="J71" s="18">
        <f>SUM(J69:J70)</f>
        <v>175117</v>
      </c>
      <c r="N71" s="18">
        <f>SUM(N69:N70)</f>
        <v>163199</v>
      </c>
    </row>
    <row r="72" spans="2:14" ht="12.75">
      <c r="B72" s="3"/>
      <c r="C72" s="3" t="s">
        <v>17</v>
      </c>
      <c r="J72" s="4">
        <v>0</v>
      </c>
      <c r="N72" s="4">
        <v>0</v>
      </c>
    </row>
    <row r="73" spans="2:14" ht="17.25" customHeight="1" thickBot="1">
      <c r="B73" s="3"/>
      <c r="C73" s="3"/>
      <c r="J73" s="17">
        <f>SUM(J71:J72)</f>
        <v>175117</v>
      </c>
      <c r="M73" s="1"/>
      <c r="N73" s="17">
        <f>SUM(N71:N72)</f>
        <v>163199</v>
      </c>
    </row>
    <row r="74" spans="2:3" ht="13.5" thickTop="1">
      <c r="B74" s="3"/>
      <c r="C74" s="3"/>
    </row>
  </sheetData>
  <printOptions/>
  <pageMargins left="1.11" right="0.75" top="0.6" bottom="0.22" header="0.36" footer="0.17"/>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2"/>
  <sheetViews>
    <sheetView workbookViewId="0" topLeftCell="A1">
      <selection activeCell="A1" sqref="A1"/>
    </sheetView>
  </sheetViews>
  <sheetFormatPr defaultColWidth="9.140625" defaultRowHeight="12.75"/>
  <cols>
    <col min="1" max="2" width="3.7109375" style="0" customWidth="1"/>
    <col min="6" max="6" width="10.7109375" style="0" customWidth="1"/>
    <col min="7" max="7" width="3.7109375" style="4" customWidth="1"/>
    <col min="8" max="8" width="10.7109375" style="4" customWidth="1"/>
    <col min="9" max="9" width="12.7109375" style="4" customWidth="1"/>
    <col min="10" max="10" width="10.7109375" style="4" customWidth="1"/>
    <col min="11" max="11" width="3.7109375" style="0" customWidth="1"/>
    <col min="12" max="12" width="10.7109375" style="0" customWidth="1"/>
    <col min="13" max="13" width="3.7109375" style="0" customWidth="1"/>
    <col min="14" max="14" width="10.7109375" style="0" customWidth="1"/>
  </cols>
  <sheetData>
    <row r="1" ht="12.75">
      <c r="A1" s="3" t="s">
        <v>0</v>
      </c>
    </row>
    <row r="2" ht="12.75">
      <c r="A2" s="3" t="s">
        <v>1</v>
      </c>
    </row>
    <row r="4" ht="12.75">
      <c r="A4" s="3" t="s">
        <v>50</v>
      </c>
    </row>
    <row r="5" ht="12.75">
      <c r="A5" s="3" t="s">
        <v>3</v>
      </c>
    </row>
    <row r="8" ht="12.75">
      <c r="I8" s="19" t="s">
        <v>51</v>
      </c>
    </row>
    <row r="9" spans="7:13" ht="12.75">
      <c r="G9" s="20"/>
      <c r="H9" s="21"/>
      <c r="K9" s="20"/>
      <c r="L9" s="21"/>
      <c r="M9" s="4"/>
    </row>
    <row r="10" spans="6:14" s="22" customFormat="1" ht="12.75">
      <c r="F10" s="22" t="s">
        <v>52</v>
      </c>
      <c r="G10" s="23"/>
      <c r="H10" s="21" t="s">
        <v>52</v>
      </c>
      <c r="I10" s="21" t="s">
        <v>53</v>
      </c>
      <c r="J10" s="21" t="s">
        <v>54</v>
      </c>
      <c r="K10" s="23"/>
      <c r="L10" s="21" t="s">
        <v>55</v>
      </c>
      <c r="M10" s="23"/>
      <c r="N10" s="22" t="s">
        <v>56</v>
      </c>
    </row>
    <row r="11" spans="6:13" s="22" customFormat="1" ht="12.75">
      <c r="F11" s="22" t="s">
        <v>53</v>
      </c>
      <c r="G11" s="23"/>
      <c r="H11" s="21" t="s">
        <v>57</v>
      </c>
      <c r="I11" s="21" t="s">
        <v>58</v>
      </c>
      <c r="J11" s="21" t="s">
        <v>59</v>
      </c>
      <c r="K11" s="23"/>
      <c r="L11" s="21" t="s">
        <v>60</v>
      </c>
      <c r="M11" s="23"/>
    </row>
    <row r="12" spans="7:13" s="22" customFormat="1" ht="12.75">
      <c r="G12" s="24"/>
      <c r="H12" s="25"/>
      <c r="I12" s="21" t="s">
        <v>61</v>
      </c>
      <c r="J12" s="21" t="s">
        <v>62</v>
      </c>
      <c r="K12" s="24"/>
      <c r="L12" s="25"/>
      <c r="M12" s="23"/>
    </row>
    <row r="13" spans="6:14" s="6" customFormat="1" ht="12.75">
      <c r="F13" s="9" t="s">
        <v>6</v>
      </c>
      <c r="G13" s="26"/>
      <c r="H13" s="9" t="s">
        <v>6</v>
      </c>
      <c r="I13" s="9" t="s">
        <v>6</v>
      </c>
      <c r="J13" s="9" t="s">
        <v>6</v>
      </c>
      <c r="K13" s="26"/>
      <c r="L13" s="9" t="s">
        <v>6</v>
      </c>
      <c r="M13" s="24"/>
      <c r="N13" s="9" t="s">
        <v>6</v>
      </c>
    </row>
    <row r="14" spans="6:14" s="6" customFormat="1" ht="12.75">
      <c r="F14" s="27"/>
      <c r="G14" s="27"/>
      <c r="H14" s="28"/>
      <c r="I14" s="24"/>
      <c r="J14" s="24"/>
      <c r="K14" s="27"/>
      <c r="L14" s="28"/>
      <c r="M14" s="24"/>
      <c r="N14" s="27"/>
    </row>
    <row r="15" spans="2:15" s="6" customFormat="1" ht="12.75">
      <c r="B15" s="29" t="s">
        <v>63</v>
      </c>
      <c r="F15" s="24">
        <v>164386</v>
      </c>
      <c r="H15" s="28">
        <v>685</v>
      </c>
      <c r="I15" s="24">
        <v>1365</v>
      </c>
      <c r="J15" s="24">
        <v>72</v>
      </c>
      <c r="L15" s="28">
        <v>32487</v>
      </c>
      <c r="N15" s="30">
        <f>SUM(F15:M15)</f>
        <v>198995</v>
      </c>
      <c r="O15" s="31"/>
    </row>
    <row r="16" spans="6:14" s="6" customFormat="1" ht="12.75">
      <c r="F16" s="24"/>
      <c r="G16" s="24"/>
      <c r="H16" s="28"/>
      <c r="I16" s="24"/>
      <c r="J16" s="24"/>
      <c r="K16" s="24"/>
      <c r="L16" s="28"/>
      <c r="M16" s="24"/>
      <c r="N16" s="24"/>
    </row>
    <row r="17" spans="3:14" ht="12.75">
      <c r="C17" t="s">
        <v>64</v>
      </c>
      <c r="F17" s="32"/>
      <c r="G17" s="33"/>
      <c r="H17" s="34"/>
      <c r="I17" s="33"/>
      <c r="J17" s="33"/>
      <c r="K17" s="33"/>
      <c r="L17" s="34"/>
      <c r="M17" s="33"/>
      <c r="N17" s="35"/>
    </row>
    <row r="18" spans="3:14" ht="12.75">
      <c r="C18" t="s">
        <v>65</v>
      </c>
      <c r="F18" s="36"/>
      <c r="G18" s="37"/>
      <c r="H18" s="38"/>
      <c r="I18" s="37"/>
      <c r="J18" s="37"/>
      <c r="K18" s="37"/>
      <c r="L18" s="38"/>
      <c r="M18" s="37"/>
      <c r="N18" s="39"/>
    </row>
    <row r="19" spans="3:14" ht="12.75">
      <c r="C19" t="s">
        <v>66</v>
      </c>
      <c r="F19" s="36"/>
      <c r="G19" s="37"/>
      <c r="H19" s="38"/>
      <c r="I19" s="37"/>
      <c r="J19" s="37"/>
      <c r="K19" s="37"/>
      <c r="L19" s="38"/>
      <c r="M19" s="37"/>
      <c r="N19" s="39"/>
    </row>
    <row r="20" spans="3:14" ht="12.75">
      <c r="C20" t="s">
        <v>67</v>
      </c>
      <c r="F20" s="36">
        <v>0</v>
      </c>
      <c r="G20" s="37"/>
      <c r="H20" s="38">
        <v>0</v>
      </c>
      <c r="I20" s="37">
        <v>0</v>
      </c>
      <c r="J20" s="37">
        <v>74</v>
      </c>
      <c r="K20" s="37"/>
      <c r="L20" s="38">
        <v>0</v>
      </c>
      <c r="M20" s="37"/>
      <c r="N20" s="39">
        <f>SUM(F20:M20)</f>
        <v>74</v>
      </c>
    </row>
    <row r="21" spans="6:14" ht="12.75">
      <c r="F21" s="40"/>
      <c r="G21" s="41"/>
      <c r="H21" s="42"/>
      <c r="I21" s="41"/>
      <c r="J21" s="41"/>
      <c r="K21" s="41"/>
      <c r="L21" s="42"/>
      <c r="M21" s="41"/>
      <c r="N21" s="43"/>
    </row>
    <row r="22" spans="3:14" ht="12.75">
      <c r="C22" t="s">
        <v>68</v>
      </c>
      <c r="F22" s="27"/>
      <c r="G22" s="27"/>
      <c r="H22" s="28"/>
      <c r="I22" s="24"/>
      <c r="J22" s="24"/>
      <c r="K22" s="27"/>
      <c r="L22" s="28"/>
      <c r="M22" s="24"/>
      <c r="N22" s="27"/>
    </row>
    <row r="23" spans="3:14" ht="12.75">
      <c r="C23" t="s">
        <v>69</v>
      </c>
      <c r="F23" s="44">
        <f>SUM(F17:F21)</f>
        <v>0</v>
      </c>
      <c r="G23" s="27"/>
      <c r="H23" s="44">
        <f>SUM(H17:H21)</f>
        <v>0</v>
      </c>
      <c r="I23" s="44">
        <f>SUM(I17:I21)</f>
        <v>0</v>
      </c>
      <c r="J23" s="44">
        <f>SUM(J17:J21)</f>
        <v>74</v>
      </c>
      <c r="K23" s="27"/>
      <c r="L23" s="44">
        <f>SUM(L17:L21)</f>
        <v>0</v>
      </c>
      <c r="M23" s="24"/>
      <c r="N23" s="24">
        <f>SUM(F23:M23)</f>
        <v>74</v>
      </c>
    </row>
    <row r="24" spans="6:14" ht="12.75">
      <c r="F24" s="27"/>
      <c r="G24" s="27"/>
      <c r="H24" s="28"/>
      <c r="I24" s="24"/>
      <c r="J24" s="24"/>
      <c r="K24" s="27"/>
      <c r="L24" s="28"/>
      <c r="M24" s="24"/>
      <c r="N24" s="27"/>
    </row>
    <row r="25" spans="3:14" ht="12.75">
      <c r="C25" t="s">
        <v>70</v>
      </c>
      <c r="F25" s="44">
        <f>SUM(F19:F23)</f>
        <v>0</v>
      </c>
      <c r="G25" s="27"/>
      <c r="H25" s="28">
        <v>0</v>
      </c>
      <c r="I25" s="24">
        <v>0</v>
      </c>
      <c r="J25" s="24">
        <v>0</v>
      </c>
      <c r="K25" s="27"/>
      <c r="L25" s="28">
        <f>'[1]Income Statement (B)'!I32</f>
        <v>46272</v>
      </c>
      <c r="M25" s="24"/>
      <c r="N25" s="24">
        <f>SUM(F25:M25)</f>
        <v>46272</v>
      </c>
    </row>
    <row r="26" spans="6:14" ht="12.75">
      <c r="F26" s="27"/>
      <c r="G26" s="27"/>
      <c r="H26" s="28"/>
      <c r="I26" s="24"/>
      <c r="J26" s="24"/>
      <c r="K26" s="27"/>
      <c r="L26" s="28"/>
      <c r="M26" s="24"/>
      <c r="N26" s="27"/>
    </row>
    <row r="27" spans="3:14" ht="12.75">
      <c r="C27" t="s">
        <v>71</v>
      </c>
      <c r="F27" s="44">
        <f>SUM(F21:F25)</f>
        <v>0</v>
      </c>
      <c r="G27" s="27"/>
      <c r="H27" s="28">
        <v>0</v>
      </c>
      <c r="I27" s="24">
        <v>0</v>
      </c>
      <c r="J27" s="24">
        <v>0</v>
      </c>
      <c r="K27" s="27"/>
      <c r="L27" s="28">
        <v>-29589</v>
      </c>
      <c r="M27" s="24"/>
      <c r="N27" s="24">
        <f>SUM(F27:M27)</f>
        <v>-29589</v>
      </c>
    </row>
    <row r="28" spans="6:14" ht="12.75">
      <c r="F28" s="27"/>
      <c r="G28" s="27"/>
      <c r="H28" s="28"/>
      <c r="I28" s="24"/>
      <c r="J28" s="24"/>
      <c r="K28" s="27"/>
      <c r="L28" s="28"/>
      <c r="M28" s="24"/>
      <c r="N28" s="27"/>
    </row>
    <row r="29" spans="2:16" ht="13.5" thickBot="1">
      <c r="B29" s="29" t="s">
        <v>72</v>
      </c>
      <c r="F29" s="45">
        <f>F15+F23+F25+F27</f>
        <v>164386</v>
      </c>
      <c r="G29" s="46"/>
      <c r="H29" s="45">
        <f>H15+H23+H25+H27</f>
        <v>685</v>
      </c>
      <c r="I29" s="45">
        <f>I15+I23+I25+I27</f>
        <v>1365</v>
      </c>
      <c r="J29" s="45">
        <f>J15+J23+J25+J27</f>
        <v>146</v>
      </c>
      <c r="K29" s="46"/>
      <c r="L29" s="45">
        <f>L15+L23+L25+L27</f>
        <v>49170</v>
      </c>
      <c r="M29" s="24"/>
      <c r="N29" s="45">
        <f>N15+N23+N25+N27</f>
        <v>215752</v>
      </c>
      <c r="P29" s="1"/>
    </row>
    <row r="30" spans="7:13" ht="13.5" thickTop="1">
      <c r="G30" s="6"/>
      <c r="H30" s="47"/>
      <c r="I30" s="48"/>
      <c r="J30" s="8"/>
      <c r="K30" s="6"/>
      <c r="L30" s="47"/>
      <c r="M30" s="48"/>
    </row>
    <row r="31" spans="7:13" ht="12.75">
      <c r="G31" s="6"/>
      <c r="H31" s="47"/>
      <c r="I31" s="48"/>
      <c r="J31" s="8"/>
      <c r="K31" s="6"/>
      <c r="L31" s="47"/>
      <c r="M31" s="48"/>
    </row>
    <row r="32" spans="7:13" ht="12.75">
      <c r="G32" s="6"/>
      <c r="H32" s="47"/>
      <c r="I32" s="48"/>
      <c r="J32" s="8"/>
      <c r="K32" s="6"/>
      <c r="L32" s="47"/>
      <c r="M32" s="48"/>
    </row>
  </sheetData>
  <printOptions/>
  <pageMargins left="0.75" right="0.75" top="0.69" bottom="0.75" header="0.5" footer="0.5"/>
  <pageSetup fitToHeight="1"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Amway (Malaysia)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Amway (Malaysia) Sdn Bhd</dc:creator>
  <cp:keywords/>
  <dc:description/>
  <cp:lastModifiedBy>Amway (Malaysia) Sdn Bhd</cp:lastModifiedBy>
  <cp:lastPrinted>2006-08-03T09:14:39Z</cp:lastPrinted>
  <dcterms:created xsi:type="dcterms:W3CDTF">2006-07-25T02:37:35Z</dcterms:created>
  <dcterms:modified xsi:type="dcterms:W3CDTF">2006-08-03T09:15:19Z</dcterms:modified>
  <cp:category/>
  <cp:version/>
  <cp:contentType/>
  <cp:contentStatus/>
</cp:coreProperties>
</file>